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nsw-my.sharepoint.com/personal/matthew_brooks_endeavourenergy_com_au/Documents/2024-Work Archive/24-DAPR/Systems Limitations Template/"/>
    </mc:Choice>
  </mc:AlternateContent>
  <xr:revisionPtr revIDLastSave="26" documentId="8_{9810E04D-511A-456B-8DD7-B5A35E63A02B}" xr6:coauthVersionLast="47" xr6:coauthVersionMax="47" xr10:uidLastSave="{049D84B9-102B-4B7E-91B2-220577DBE118}"/>
  <bookViews>
    <workbookView xWindow="-110" yWindow="-110" windowWidth="19420" windowHeight="11500" activeTab="1" xr2:uid="{0897C74A-A959-41D2-89B1-5FD8DE12F118}"/>
  </bookViews>
  <sheets>
    <sheet name="DAPR Projects 5yr view (2024)" sheetId="4" r:id="rId1"/>
    <sheet name="Forecast Load Energy at Risk_24" sheetId="5" r:id="rId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4" l="1"/>
  <c r="K20" i="4"/>
  <c r="J20" i="4"/>
  <c r="I20" i="4"/>
  <c r="H20" i="4"/>
  <c r="G20" i="4"/>
  <c r="F20" i="4"/>
  <c r="L14" i="4"/>
  <c r="K14" i="4"/>
  <c r="J14" i="4"/>
  <c r="I14" i="4"/>
  <c r="H14" i="4"/>
  <c r="G14" i="4"/>
  <c r="F14" i="4"/>
  <c r="I37" i="5"/>
  <c r="I38" i="5"/>
  <c r="I39" i="5"/>
  <c r="I40" i="5"/>
  <c r="I36" i="5"/>
  <c r="I28" i="5"/>
  <c r="I25" i="5"/>
  <c r="I26" i="5"/>
  <c r="I27" i="5"/>
  <c r="I24" i="5"/>
  <c r="I43" i="5"/>
  <c r="I44" i="5"/>
  <c r="I45" i="5"/>
  <c r="I46" i="5"/>
  <c r="H25" i="5"/>
  <c r="H43" i="5"/>
  <c r="H26" i="5"/>
  <c r="H44" i="5"/>
  <c r="H27" i="5"/>
  <c r="H45" i="5"/>
  <c r="H28" i="5"/>
  <c r="H46" i="5"/>
  <c r="H24" i="5"/>
  <c r="H42" i="5"/>
  <c r="I42" i="5"/>
  <c r="E25" i="5"/>
  <c r="E43" i="5"/>
  <c r="E26" i="5"/>
  <c r="E44" i="5"/>
  <c r="E27" i="5"/>
  <c r="E45" i="5"/>
  <c r="E28" i="5"/>
  <c r="E46" i="5"/>
  <c r="E24" i="5"/>
  <c r="E42" i="5"/>
  <c r="C25" i="5"/>
  <c r="C43" i="5"/>
  <c r="C26" i="5"/>
  <c r="C44" i="5"/>
  <c r="C27" i="5"/>
  <c r="C45" i="5"/>
  <c r="C28" i="5"/>
  <c r="C46" i="5"/>
  <c r="C24" i="5"/>
  <c r="C42" i="5"/>
  <c r="H37" i="5"/>
  <c r="H38" i="5"/>
  <c r="H39" i="5"/>
  <c r="H40" i="5"/>
  <c r="H36" i="5"/>
  <c r="E37" i="5"/>
  <c r="E38" i="5"/>
  <c r="E39" i="5"/>
  <c r="E40" i="5"/>
  <c r="E36" i="5"/>
</calcChain>
</file>

<file path=xl/sharedStrings.xml><?xml version="1.0" encoding="utf-8"?>
<sst xmlns="http://schemas.openxmlformats.org/spreadsheetml/2006/main" count="303" uniqueCount="140">
  <si>
    <t>Field Name</t>
  </si>
  <si>
    <t>Rule</t>
  </si>
  <si>
    <t>Data Type</t>
  </si>
  <si>
    <t>Units</t>
  </si>
  <si>
    <t>Other information</t>
  </si>
  <si>
    <t>Project ID</t>
  </si>
  <si>
    <t>Text</t>
  </si>
  <si>
    <t>Project number</t>
  </si>
  <si>
    <t>NPR-000044</t>
  </si>
  <si>
    <t>NPR-000070</t>
  </si>
  <si>
    <t>NPR-000048</t>
  </si>
  <si>
    <t>NTM-000535</t>
  </si>
  <si>
    <t>NPR-000069</t>
  </si>
  <si>
    <t>NPR-000049</t>
  </si>
  <si>
    <t>Asset Name</t>
  </si>
  <si>
    <t>Substation or feeder name(s)</t>
  </si>
  <si>
    <t>Lowes Creek ZS</t>
  </si>
  <si>
    <t>Box Hill ZS</t>
  </si>
  <si>
    <t>Menangle Park ZS</t>
  </si>
  <si>
    <t>Grantham Farm ZS</t>
  </si>
  <si>
    <t>132kV Oil Cable Replacement</t>
  </si>
  <si>
    <t>West Appin ZS</t>
  </si>
  <si>
    <t>Mt Gilead ZS</t>
  </si>
  <si>
    <t>Constraint primary driver</t>
  </si>
  <si>
    <t>DT001</t>
  </si>
  <si>
    <t>Choose one of: capacity; reliability; asset condition; performance; safety; environment; power quality; voltage</t>
  </si>
  <si>
    <t>Capacity</t>
  </si>
  <si>
    <t>Reliability &amp; Safety &amp; Environment</t>
  </si>
  <si>
    <t>Location of constraint (start)</t>
  </si>
  <si>
    <t>DT002</t>
  </si>
  <si>
    <t>Decimal</t>
  </si>
  <si>
    <r>
      <t>Lattitude</t>
    </r>
    <r>
      <rPr>
        <b/>
        <sz val="11"/>
        <color theme="0"/>
        <rFont val="Calibri"/>
        <family val="2"/>
      </rPr>
      <t>°</t>
    </r>
    <r>
      <rPr>
        <b/>
        <sz val="11"/>
        <color theme="0"/>
        <rFont val="Calibri"/>
        <family val="2"/>
        <scheme val="minor"/>
      </rPr>
      <t xml:space="preserve"> ,Longitude° </t>
    </r>
  </si>
  <si>
    <t>- 33°58'47.80", 150°44'6.35"</t>
  </si>
  <si>
    <t>-33.637224, 150.898978</t>
  </si>
  <si>
    <t>-34.093151,
 150.751829</t>
  </si>
  <si>
    <t>-33.663998, 150.893481</t>
  </si>
  <si>
    <t>-33.824824, 151.030938</t>
  </si>
  <si>
    <t xml:space="preserve"> 34°12'12.83"S, 150°46'17.15"E</t>
  </si>
  <si>
    <t>-34.139089, 150.769423</t>
  </si>
  <si>
    <t>Location of constraint (end)</t>
  </si>
  <si>
    <t>DT003</t>
  </si>
  <si>
    <t xml:space="preserve">Lattitude° ,Longitude° </t>
  </si>
  <si>
    <t>Asset ID</t>
  </si>
  <si>
    <t>DT004</t>
  </si>
  <si>
    <t>Consistent with RIN Sustained Interruptions sheet from Category Analysis template</t>
  </si>
  <si>
    <t>NPR-000044 Lowes Creek ZS Establishment</t>
  </si>
  <si>
    <t>NPR-000070 Augmentation of Box Hill ZS</t>
  </si>
  <si>
    <t>NPR-000048 Establishment of Grantham Farm ZS</t>
  </si>
  <si>
    <t>Replacement of end of life 132kV oil filled cables in the Parramatta area</t>
  </si>
  <si>
    <t>NPR-000069
Establishment of West Appin ZS</t>
  </si>
  <si>
    <t>NPR-000049 Establishment of Mt Gilead ZS</t>
  </si>
  <si>
    <t>Network Element</t>
  </si>
  <si>
    <t>DT005</t>
  </si>
  <si>
    <t>Choose one of: Transmission connection point; zone substation; sub-transmission line; feeder</t>
  </si>
  <si>
    <t>Zone Substation</t>
  </si>
  <si>
    <t>Sub-transmission Line</t>
  </si>
  <si>
    <t>Residential customers affected</t>
  </si>
  <si>
    <t>DT006</t>
  </si>
  <si>
    <t>Integer</t>
  </si>
  <si>
    <t>Total number of customers affected</t>
  </si>
  <si>
    <t>&lt;1000</t>
  </si>
  <si>
    <t>&gt;1000</t>
  </si>
  <si>
    <t>DT006_a</t>
  </si>
  <si>
    <t>% of total customers affected</t>
  </si>
  <si>
    <t>Voltage level</t>
  </si>
  <si>
    <t>DT009</t>
  </si>
  <si>
    <t>KV</t>
  </si>
  <si>
    <t>Highest operational voltage level of the assets involved in the constraints</t>
  </si>
  <si>
    <t>Preferred network investment</t>
  </si>
  <si>
    <t>DT012</t>
  </si>
  <si>
    <t>Brief description: Free text</t>
  </si>
  <si>
    <t>Establish new ZS</t>
  </si>
  <si>
    <t>Replace cables at end of life with modern equivalent of increased capacity</t>
  </si>
  <si>
    <t>New ZS within the West Appin area</t>
  </si>
  <si>
    <t>New ZS within the Gilead Precinct</t>
  </si>
  <si>
    <t>Preferred network investment capital cost</t>
  </si>
  <si>
    <t>DT013</t>
  </si>
  <si>
    <t>$ (real)</t>
  </si>
  <si>
    <t>Preferred annual network investment operating cost</t>
  </si>
  <si>
    <t>DT013_a</t>
  </si>
  <si>
    <t>Annual operating costs (including overheads, risk allowance and contingency allowance if included)</t>
  </si>
  <si>
    <t>Preferred network investment cost accuracy</t>
  </si>
  <si>
    <t>DT014_a</t>
  </si>
  <si>
    <t>+%</t>
  </si>
  <si>
    <t>DT014_b</t>
  </si>
  <si>
    <t>-%</t>
  </si>
  <si>
    <t>Proposed timing FNY</t>
  </si>
  <si>
    <t>DT015</t>
  </si>
  <si>
    <t>Date</t>
  </si>
  <si>
    <t>MM/YYYY</t>
  </si>
  <si>
    <t>FY28</t>
  </si>
  <si>
    <t>Demand reduction required to defer investment by 1 year</t>
  </si>
  <si>
    <t>DT016</t>
  </si>
  <si>
    <t>MVA</t>
  </si>
  <si>
    <t>N/A</t>
  </si>
  <si>
    <t>DT016_a</t>
  </si>
  <si>
    <t>MW</t>
  </si>
  <si>
    <t>If MW data is collected</t>
  </si>
  <si>
    <t>Annual Deferral Value</t>
  </si>
  <si>
    <t>DT017</t>
  </si>
  <si>
    <t>Using an appropriate VCR as an input</t>
  </si>
  <si>
    <t>Load transfer capability</t>
  </si>
  <si>
    <t>DT017_a</t>
  </si>
  <si>
    <t>Emergency generation</t>
  </si>
  <si>
    <t>DT018</t>
  </si>
  <si>
    <t>DT018_a</t>
  </si>
  <si>
    <t>Historic use of existing emergency response</t>
  </si>
  <si>
    <t>DT019</t>
  </si>
  <si>
    <t>Series</t>
  </si>
  <si>
    <t>DD/MM/YYYY HH:MM; MVA</t>
  </si>
  <si>
    <t>DT019_a</t>
  </si>
  <si>
    <t>DD/MM/YYYY HH:MM; MW</t>
  </si>
  <si>
    <t xml:space="preserve">If MW data is collected
</t>
  </si>
  <si>
    <t>Historic asset rating</t>
  </si>
  <si>
    <t>DT021</t>
  </si>
  <si>
    <t>HH:MM DD/MM/YYYY MVA;</t>
  </si>
  <si>
    <t>3 years historic, 30 minute intervals uncleansed</t>
  </si>
  <si>
    <t>DT021_a</t>
  </si>
  <si>
    <t>HH:MM DD/MM/YYYY MW;</t>
  </si>
  <si>
    <t>3 years historic; 30 minute intervals, uncleansed</t>
  </si>
  <si>
    <t>FY27</t>
  </si>
  <si>
    <t>FY29</t>
  </si>
  <si>
    <t>NPR-000951</t>
  </si>
  <si>
    <t>NPR-000951 Augmentation of Menangle Park ZS</t>
  </si>
  <si>
    <t>NPR-000069 Establishment of West Appin ZS</t>
  </si>
  <si>
    <t xml:space="preserve">Asset Rating (MVA firm)
</t>
  </si>
  <si>
    <t>Year</t>
  </si>
  <si>
    <t>2026</t>
  </si>
  <si>
    <t>2027</t>
  </si>
  <si>
    <t>2028</t>
  </si>
  <si>
    <t>2029</t>
  </si>
  <si>
    <t>2030</t>
  </si>
  <si>
    <t>Asset Rating (MW firm)
Formula, assuming a PF</t>
  </si>
  <si>
    <t xml:space="preserve">Forecast Demand 50% POE (MVA)
</t>
  </si>
  <si>
    <t>Forecast Demand 50% POE (MW)
Formula, assuming a PF</t>
  </si>
  <si>
    <t xml:space="preserve">Forecast Demand 10% POE (MVA)
</t>
  </si>
  <si>
    <t>Forecast Demand 10% POE (MW)
Formula</t>
  </si>
  <si>
    <t xml:space="preserve">Maximum Load at risk (MW)
Formula
</t>
  </si>
  <si>
    <t xml:space="preserve">Expected Unserved Energy (MWh)
</t>
  </si>
  <si>
    <t>Augment existing 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</si>
</sst>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&quot;$&quot;#,##0.00"/>
    <numFmt numFmtId="165" formatCode="mm/yyyy"/>
    <numFmt numFmtId="166" formatCode="&quot;$&quot;#,##0"/>
    <numFmt numFmtId="167" formatCode="0.00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4667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0D4A4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2" fontId="10" fillId="4" borderId="0"/>
  </cellStyleXfs>
  <cellXfs count="64">
    <xf numFmtId="0" fontId="0" fillId="0" borderId="0" xfId="0"/>
    <xf numFmtId="49" fontId="3" fillId="2" borderId="1" xfId="0" applyNumberFormat="1" applyFont="1" applyFill="1" applyBorder="1" applyAlignment="1">
      <alignment wrapText="1"/>
    </xf>
    <xf numFmtId="49" fontId="3" fillId="2" borderId="2" xfId="0" applyNumberFormat="1" applyFont="1" applyFill="1" applyBorder="1"/>
    <xf numFmtId="49" fontId="3" fillId="2" borderId="2" xfId="0" applyNumberFormat="1" applyFont="1" applyFill="1" applyBorder="1" applyAlignment="1">
      <alignment wrapText="1"/>
    </xf>
    <xf numFmtId="49" fontId="3" fillId="2" borderId="3" xfId="0" applyNumberFormat="1" applyFont="1" applyFill="1" applyBorder="1"/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/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wrapText="1"/>
    </xf>
    <xf numFmtId="49" fontId="1" fillId="2" borderId="9" xfId="0" applyNumberFormat="1" applyFont="1" applyFill="1" applyBorder="1"/>
    <xf numFmtId="49" fontId="1" fillId="2" borderId="9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49" fontId="1" fillId="2" borderId="12" xfId="0" applyNumberFormat="1" applyFont="1" applyFill="1" applyBorder="1" applyAlignment="1">
      <alignment wrapText="1"/>
    </xf>
    <xf numFmtId="49" fontId="1" fillId="2" borderId="13" xfId="0" applyNumberFormat="1" applyFont="1" applyFill="1" applyBorder="1"/>
    <xf numFmtId="49" fontId="1" fillId="2" borderId="13" xfId="0" applyNumberFormat="1" applyFont="1" applyFill="1" applyBorder="1" applyAlignment="1">
      <alignment wrapText="1"/>
    </xf>
    <xf numFmtId="49" fontId="1" fillId="2" borderId="15" xfId="0" applyNumberFormat="1" applyFont="1" applyFill="1" applyBorder="1" applyAlignment="1">
      <alignment wrapText="1"/>
    </xf>
    <xf numFmtId="49" fontId="1" fillId="2" borderId="14" xfId="0" applyNumberFormat="1" applyFont="1" applyFill="1" applyBorder="1" applyAlignment="1">
      <alignment wrapText="1"/>
    </xf>
    <xf numFmtId="49" fontId="1" fillId="2" borderId="16" xfId="0" applyNumberFormat="1" applyFon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0" fontId="0" fillId="0" borderId="0" xfId="0" applyAlignment="1">
      <alignment horizontal="center" vertical="center"/>
    </xf>
    <xf numFmtId="49" fontId="2" fillId="2" borderId="17" xfId="0" applyNumberFormat="1" applyFont="1" applyFill="1" applyBorder="1" applyAlignment="1">
      <alignment horizontal="left" wrapText="1"/>
    </xf>
    <xf numFmtId="49" fontId="2" fillId="2" borderId="18" xfId="0" applyNumberFormat="1" applyFont="1" applyFill="1" applyBorder="1" applyAlignment="1">
      <alignment horizontal="left" wrapText="1"/>
    </xf>
    <xf numFmtId="49" fontId="2" fillId="2" borderId="19" xfId="0" applyNumberFormat="1" applyFont="1" applyFill="1" applyBorder="1" applyAlignment="1">
      <alignment horizontal="left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/>
    </xf>
    <xf numFmtId="0" fontId="7" fillId="0" borderId="0" xfId="0" applyFont="1"/>
    <xf numFmtId="0" fontId="4" fillId="3" borderId="4" xfId="0" applyFont="1" applyFill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0" fontId="6" fillId="0" borderId="5" xfId="0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44" fontId="6" fillId="0" borderId="5" xfId="1" applyFont="1" applyBorder="1" applyAlignment="1">
      <alignment horizontal="center" vertical="center"/>
    </xf>
    <xf numFmtId="44" fontId="6" fillId="0" borderId="5" xfId="1" applyFont="1" applyBorder="1" applyAlignment="1">
      <alignment horizontal="center" vertical="center" wrapText="1"/>
    </xf>
    <xf numFmtId="49" fontId="9" fillId="0" borderId="0" xfId="0" applyNumberFormat="1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/>
    </xf>
    <xf numFmtId="0" fontId="9" fillId="0" borderId="0" xfId="0" applyFont="1"/>
    <xf numFmtId="166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/>
    <xf numFmtId="167" fontId="0" fillId="0" borderId="0" xfId="0" applyNumberFormat="1"/>
    <xf numFmtId="49" fontId="2" fillId="2" borderId="1" xfId="0" applyNumberFormat="1" applyFont="1" applyFill="1" applyBorder="1" applyAlignment="1">
      <alignment horizontal="left" wrapText="1"/>
    </xf>
    <xf numFmtId="49" fontId="2" fillId="2" borderId="21" xfId="0" applyNumberFormat="1" applyFont="1" applyFill="1" applyBorder="1" applyAlignment="1">
      <alignment horizontal="left" wrapText="1"/>
    </xf>
    <xf numFmtId="49" fontId="2" fillId="2" borderId="22" xfId="0" applyNumberFormat="1" applyFont="1" applyFill="1" applyBorder="1" applyAlignment="1">
      <alignment horizontal="left" wrapText="1"/>
    </xf>
  </cellXfs>
  <cellStyles count="3">
    <cellStyle name="Currency" xfId="1" builtinId="4"/>
    <cellStyle name="Input Cell" xfId="2" xr:uid="{5C4A9C92-BE36-4DBE-8014-E6396FD640FC}"/>
    <cellStyle name="Normal" xfId="0" builtinId="0"/>
  </cellStyles>
  <dxfs count="0"/>
  <tableStyles count="0" defaultTableStyle="TableStyleMedium2" defaultPivotStyle="PivotStyleLight16"/>
  <colors>
    <mruColors>
      <color rgb="FF5466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36EBF-BBE8-4433-AD15-D0210F1F8C5A}">
  <sheetPr>
    <tabColor rgb="FF92D050"/>
  </sheetPr>
  <dimension ref="A1:L35"/>
  <sheetViews>
    <sheetView zoomScale="70" zoomScaleNormal="70" workbookViewId="0">
      <pane xSplit="5" ySplit="3" topLeftCell="F13" activePane="bottomRight" state="frozen"/>
      <selection pane="topRight" activeCell="F1" sqref="F1"/>
      <selection pane="bottomLeft" activeCell="A4" sqref="A4"/>
      <selection pane="bottomRight"/>
    </sheetView>
  </sheetViews>
  <sheetFormatPr defaultColWidth="20.81640625" defaultRowHeight="14.5" x14ac:dyDescent="0.35"/>
  <cols>
    <col min="1" max="1" width="28" bestFit="1" customWidth="1"/>
    <col min="2" max="2" width="8.54296875" bestFit="1" customWidth="1"/>
    <col min="3" max="3" width="10.453125" bestFit="1" customWidth="1"/>
    <col min="4" max="4" width="18.81640625" bestFit="1" customWidth="1"/>
    <col min="5" max="5" width="33.453125" customWidth="1"/>
    <col min="6" max="10" width="25.81640625" style="21" customWidth="1"/>
  </cols>
  <sheetData>
    <row r="1" spans="1:12" ht="21.5" thickBot="1" x14ac:dyDescent="0.4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8"/>
      <c r="G1" s="38"/>
      <c r="H1" s="38"/>
      <c r="I1" s="38"/>
      <c r="J1" s="38"/>
      <c r="K1" s="38"/>
      <c r="L1" s="38"/>
    </row>
    <row r="2" spans="1:12" x14ac:dyDescent="0.35">
      <c r="A2" s="5" t="s">
        <v>5</v>
      </c>
      <c r="B2" s="6"/>
      <c r="C2" s="6" t="s">
        <v>6</v>
      </c>
      <c r="D2" s="5"/>
      <c r="E2" s="6" t="s">
        <v>7</v>
      </c>
      <c r="F2" s="7" t="s">
        <v>8</v>
      </c>
      <c r="G2" s="7" t="s">
        <v>9</v>
      </c>
      <c r="H2" s="7" t="s">
        <v>122</v>
      </c>
      <c r="I2" s="7" t="s">
        <v>10</v>
      </c>
      <c r="J2" s="7" t="s">
        <v>11</v>
      </c>
      <c r="K2" s="7" t="s">
        <v>12</v>
      </c>
      <c r="L2" s="7" t="s">
        <v>13</v>
      </c>
    </row>
    <row r="3" spans="1:12" ht="15" thickBot="1" x14ac:dyDescent="0.4">
      <c r="A3" s="5" t="s">
        <v>14</v>
      </c>
      <c r="B3" s="6"/>
      <c r="C3" s="6" t="s">
        <v>6</v>
      </c>
      <c r="D3" s="5"/>
      <c r="E3" s="6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8" t="s">
        <v>20</v>
      </c>
      <c r="K3" s="8" t="s">
        <v>21</v>
      </c>
      <c r="L3" s="8" t="s">
        <v>22</v>
      </c>
    </row>
    <row r="4" spans="1:12" ht="43.5" x14ac:dyDescent="0.35">
      <c r="A4" s="9" t="s">
        <v>23</v>
      </c>
      <c r="B4" s="10" t="s">
        <v>24</v>
      </c>
      <c r="C4" s="10" t="s">
        <v>6</v>
      </c>
      <c r="D4" s="11"/>
      <c r="E4" s="12" t="s">
        <v>25</v>
      </c>
      <c r="F4" s="39" t="s">
        <v>26</v>
      </c>
      <c r="G4" s="40" t="s">
        <v>26</v>
      </c>
      <c r="H4" s="40" t="s">
        <v>26</v>
      </c>
      <c r="I4" s="40" t="s">
        <v>26</v>
      </c>
      <c r="J4" s="40" t="s">
        <v>27</v>
      </c>
      <c r="K4" s="40" t="s">
        <v>26</v>
      </c>
      <c r="L4" s="40" t="s">
        <v>26</v>
      </c>
    </row>
    <row r="5" spans="1:12" ht="29" x14ac:dyDescent="0.35">
      <c r="A5" s="13" t="s">
        <v>28</v>
      </c>
      <c r="B5" s="6" t="s">
        <v>29</v>
      </c>
      <c r="C5" s="6" t="s">
        <v>30</v>
      </c>
      <c r="D5" s="5" t="s">
        <v>31</v>
      </c>
      <c r="E5" s="14"/>
      <c r="F5" s="41" t="s">
        <v>32</v>
      </c>
      <c r="G5" s="41" t="s">
        <v>33</v>
      </c>
      <c r="H5" s="41" t="s">
        <v>34</v>
      </c>
      <c r="I5" s="41" t="s">
        <v>35</v>
      </c>
      <c r="J5" s="41" t="s">
        <v>36</v>
      </c>
      <c r="K5" s="41" t="s">
        <v>37</v>
      </c>
      <c r="L5" s="41" t="s">
        <v>38</v>
      </c>
    </row>
    <row r="6" spans="1:12" ht="29" x14ac:dyDescent="0.35">
      <c r="A6" s="13" t="s">
        <v>39</v>
      </c>
      <c r="B6" s="6" t="s">
        <v>40</v>
      </c>
      <c r="C6" s="6" t="s">
        <v>30</v>
      </c>
      <c r="D6" s="5" t="s">
        <v>41</v>
      </c>
      <c r="E6" s="14"/>
      <c r="F6" s="41" t="s">
        <v>32</v>
      </c>
      <c r="G6" s="41" t="s">
        <v>33</v>
      </c>
      <c r="H6" s="41" t="s">
        <v>34</v>
      </c>
      <c r="I6" s="41" t="s">
        <v>35</v>
      </c>
      <c r="J6" s="41" t="s">
        <v>36</v>
      </c>
      <c r="K6" s="41" t="s">
        <v>37</v>
      </c>
      <c r="L6" s="41" t="s">
        <v>38</v>
      </c>
    </row>
    <row r="7" spans="1:12" ht="43.5" x14ac:dyDescent="0.35">
      <c r="A7" s="13" t="s">
        <v>42</v>
      </c>
      <c r="B7" s="6" t="s">
        <v>43</v>
      </c>
      <c r="C7" s="6" t="s">
        <v>6</v>
      </c>
      <c r="D7" s="5"/>
      <c r="E7" s="15" t="s">
        <v>44</v>
      </c>
      <c r="F7" s="42" t="s">
        <v>45</v>
      </c>
      <c r="G7" s="42" t="s">
        <v>46</v>
      </c>
      <c r="H7" s="42" t="s">
        <v>123</v>
      </c>
      <c r="I7" s="42" t="s">
        <v>47</v>
      </c>
      <c r="J7" s="42" t="s">
        <v>48</v>
      </c>
      <c r="K7" s="42" t="s">
        <v>49</v>
      </c>
      <c r="L7" s="42" t="s">
        <v>50</v>
      </c>
    </row>
    <row r="8" spans="1:12" ht="43.5" x14ac:dyDescent="0.35">
      <c r="A8" s="13" t="s">
        <v>51</v>
      </c>
      <c r="B8" s="6" t="s">
        <v>52</v>
      </c>
      <c r="C8" s="6" t="s">
        <v>6</v>
      </c>
      <c r="D8" s="5"/>
      <c r="E8" s="15" t="s">
        <v>53</v>
      </c>
      <c r="F8" s="42" t="s">
        <v>54</v>
      </c>
      <c r="G8" s="42" t="s">
        <v>54</v>
      </c>
      <c r="H8" s="42" t="s">
        <v>54</v>
      </c>
      <c r="I8" s="42" t="s">
        <v>54</v>
      </c>
      <c r="J8" s="42" t="s">
        <v>55</v>
      </c>
      <c r="K8" s="42" t="s">
        <v>54</v>
      </c>
      <c r="L8" s="42" t="s">
        <v>54</v>
      </c>
    </row>
    <row r="9" spans="1:12" ht="29" x14ac:dyDescent="0.35">
      <c r="A9" s="13" t="s">
        <v>56</v>
      </c>
      <c r="B9" s="6" t="s">
        <v>57</v>
      </c>
      <c r="C9" s="6" t="s">
        <v>58</v>
      </c>
      <c r="D9" s="5" t="s">
        <v>59</v>
      </c>
      <c r="E9" s="14"/>
      <c r="F9" s="43" t="s">
        <v>60</v>
      </c>
      <c r="G9" s="43" t="s">
        <v>61</v>
      </c>
      <c r="H9" s="43" t="s">
        <v>61</v>
      </c>
      <c r="I9" s="43" t="s">
        <v>61</v>
      </c>
      <c r="J9" s="43" t="s">
        <v>61</v>
      </c>
      <c r="K9" s="43" t="s">
        <v>61</v>
      </c>
      <c r="L9" s="43" t="s">
        <v>61</v>
      </c>
    </row>
    <row r="10" spans="1:12" ht="29" x14ac:dyDescent="0.35">
      <c r="A10" s="13" t="s">
        <v>56</v>
      </c>
      <c r="B10" s="6" t="s">
        <v>62</v>
      </c>
      <c r="C10" s="6" t="s">
        <v>30</v>
      </c>
      <c r="D10" s="5" t="s">
        <v>63</v>
      </c>
      <c r="E10" s="14"/>
      <c r="F10" s="44">
        <v>1</v>
      </c>
      <c r="G10" s="44">
        <v>1</v>
      </c>
      <c r="H10" s="44">
        <v>1</v>
      </c>
      <c r="I10" s="44">
        <v>1</v>
      </c>
      <c r="J10" s="44">
        <v>1</v>
      </c>
      <c r="K10" s="44">
        <v>1</v>
      </c>
      <c r="L10" s="44">
        <v>1</v>
      </c>
    </row>
    <row r="11" spans="1:12" ht="29" x14ac:dyDescent="0.35">
      <c r="A11" s="13" t="s">
        <v>64</v>
      </c>
      <c r="B11" s="6" t="s">
        <v>65</v>
      </c>
      <c r="C11" s="6" t="s">
        <v>30</v>
      </c>
      <c r="D11" s="5" t="s">
        <v>66</v>
      </c>
      <c r="E11" s="15" t="s">
        <v>67</v>
      </c>
      <c r="F11" s="43">
        <v>132</v>
      </c>
      <c r="G11" s="43">
        <v>132</v>
      </c>
      <c r="H11" s="43">
        <v>66</v>
      </c>
      <c r="I11" s="43">
        <v>132</v>
      </c>
      <c r="J11" s="43">
        <v>132</v>
      </c>
      <c r="K11" s="43">
        <v>66</v>
      </c>
      <c r="L11" s="43">
        <v>66</v>
      </c>
    </row>
    <row r="12" spans="1:12" ht="48" customHeight="1" x14ac:dyDescent="0.35">
      <c r="A12" s="13" t="s">
        <v>68</v>
      </c>
      <c r="B12" s="6" t="s">
        <v>69</v>
      </c>
      <c r="C12" s="6" t="s">
        <v>6</v>
      </c>
      <c r="D12" s="5"/>
      <c r="E12" s="14" t="s">
        <v>70</v>
      </c>
      <c r="F12" s="42" t="s">
        <v>71</v>
      </c>
      <c r="G12" s="42" t="s">
        <v>139</v>
      </c>
      <c r="H12" s="42" t="s">
        <v>139</v>
      </c>
      <c r="I12" s="42" t="s">
        <v>71</v>
      </c>
      <c r="J12" s="42" t="s">
        <v>72</v>
      </c>
      <c r="K12" s="42" t="s">
        <v>73</v>
      </c>
      <c r="L12" s="42" t="s">
        <v>74</v>
      </c>
    </row>
    <row r="13" spans="1:12" ht="29" x14ac:dyDescent="0.35">
      <c r="A13" s="13" t="s">
        <v>75</v>
      </c>
      <c r="B13" s="6" t="s">
        <v>76</v>
      </c>
      <c r="C13" s="6" t="s">
        <v>30</v>
      </c>
      <c r="D13" s="5" t="s">
        <v>77</v>
      </c>
      <c r="E13" s="14"/>
      <c r="F13" s="49">
        <v>40000000</v>
      </c>
      <c r="G13" s="49">
        <v>25000000</v>
      </c>
      <c r="H13" s="49">
        <v>40000000</v>
      </c>
      <c r="I13" s="49">
        <v>40000000</v>
      </c>
      <c r="J13" s="49">
        <v>41800000</v>
      </c>
      <c r="K13" s="49">
        <v>40000000</v>
      </c>
      <c r="L13" s="49">
        <v>40000000</v>
      </c>
    </row>
    <row r="14" spans="1:12" ht="43.5" x14ac:dyDescent="0.35">
      <c r="A14" s="13" t="s">
        <v>78</v>
      </c>
      <c r="B14" s="6" t="s">
        <v>79</v>
      </c>
      <c r="C14" s="6" t="s">
        <v>30</v>
      </c>
      <c r="D14" s="5" t="s">
        <v>77</v>
      </c>
      <c r="E14" s="15" t="s">
        <v>80</v>
      </c>
      <c r="F14" s="50">
        <f>F13*0.004</f>
        <v>160000</v>
      </c>
      <c r="G14" s="50">
        <f t="shared" ref="G14:L14" si="0">G13*0.004</f>
        <v>100000</v>
      </c>
      <c r="H14" s="50">
        <f t="shared" si="0"/>
        <v>160000</v>
      </c>
      <c r="I14" s="50">
        <f t="shared" si="0"/>
        <v>160000</v>
      </c>
      <c r="J14" s="50">
        <f t="shared" si="0"/>
        <v>167200</v>
      </c>
      <c r="K14" s="50">
        <f t="shared" si="0"/>
        <v>160000</v>
      </c>
      <c r="L14" s="50">
        <f t="shared" si="0"/>
        <v>160000</v>
      </c>
    </row>
    <row r="15" spans="1:12" ht="29" x14ac:dyDescent="0.35">
      <c r="A15" s="13" t="s">
        <v>81</v>
      </c>
      <c r="B15" s="6" t="s">
        <v>82</v>
      </c>
      <c r="C15" s="6" t="s">
        <v>30</v>
      </c>
      <c r="D15" s="5" t="s">
        <v>83</v>
      </c>
      <c r="E15" s="14"/>
      <c r="F15" s="43">
        <v>20</v>
      </c>
      <c r="G15" s="43">
        <v>20</v>
      </c>
      <c r="H15" s="43">
        <v>20</v>
      </c>
      <c r="I15" s="43">
        <v>20</v>
      </c>
      <c r="J15" s="43">
        <v>20</v>
      </c>
      <c r="K15" s="43">
        <v>20</v>
      </c>
      <c r="L15" s="43">
        <v>20</v>
      </c>
    </row>
    <row r="16" spans="1:12" ht="29" x14ac:dyDescent="0.35">
      <c r="A16" s="13" t="s">
        <v>81</v>
      </c>
      <c r="B16" s="6" t="s">
        <v>84</v>
      </c>
      <c r="C16" s="6" t="s">
        <v>30</v>
      </c>
      <c r="D16" s="5" t="s">
        <v>85</v>
      </c>
      <c r="E16" s="14"/>
      <c r="F16" s="43">
        <v>20</v>
      </c>
      <c r="G16" s="43">
        <v>20</v>
      </c>
      <c r="H16" s="43">
        <v>20</v>
      </c>
      <c r="I16" s="43">
        <v>20</v>
      </c>
      <c r="J16" s="43">
        <v>20</v>
      </c>
      <c r="K16" s="43">
        <v>20</v>
      </c>
      <c r="L16" s="43">
        <v>20</v>
      </c>
    </row>
    <row r="17" spans="1:12" x14ac:dyDescent="0.35">
      <c r="A17" s="13" t="s">
        <v>86</v>
      </c>
      <c r="B17" s="6" t="s">
        <v>87</v>
      </c>
      <c r="C17" s="6" t="s">
        <v>88</v>
      </c>
      <c r="D17" s="5" t="s">
        <v>89</v>
      </c>
      <c r="E17" s="14"/>
      <c r="F17" s="46" t="s">
        <v>120</v>
      </c>
      <c r="G17" s="46" t="s">
        <v>90</v>
      </c>
      <c r="H17" s="46" t="s">
        <v>120</v>
      </c>
      <c r="I17" s="46" t="s">
        <v>120</v>
      </c>
      <c r="J17" s="46" t="s">
        <v>121</v>
      </c>
      <c r="K17" s="46" t="s">
        <v>90</v>
      </c>
      <c r="L17" s="46" t="s">
        <v>121</v>
      </c>
    </row>
    <row r="18" spans="1:12" ht="29" x14ac:dyDescent="0.35">
      <c r="A18" s="13" t="s">
        <v>91</v>
      </c>
      <c r="B18" s="6" t="s">
        <v>92</v>
      </c>
      <c r="C18" s="6" t="s">
        <v>30</v>
      </c>
      <c r="D18" s="5" t="s">
        <v>93</v>
      </c>
      <c r="E18" s="14" t="s">
        <v>93</v>
      </c>
      <c r="F18" s="43">
        <v>20</v>
      </c>
      <c r="G18" s="43">
        <v>5</v>
      </c>
      <c r="H18" s="43">
        <v>10</v>
      </c>
      <c r="I18" s="43">
        <v>20</v>
      </c>
      <c r="J18" s="43" t="s">
        <v>94</v>
      </c>
      <c r="K18" s="43">
        <v>10</v>
      </c>
      <c r="L18" s="43">
        <v>10</v>
      </c>
    </row>
    <row r="19" spans="1:12" ht="29" x14ac:dyDescent="0.35">
      <c r="A19" s="13" t="s">
        <v>91</v>
      </c>
      <c r="B19" s="6" t="s">
        <v>95</v>
      </c>
      <c r="C19" s="6" t="s">
        <v>30</v>
      </c>
      <c r="D19" s="5" t="s">
        <v>96</v>
      </c>
      <c r="E19" s="14" t="s">
        <v>97</v>
      </c>
      <c r="F19" s="43">
        <v>20</v>
      </c>
      <c r="G19" s="43">
        <v>5</v>
      </c>
      <c r="H19" s="43">
        <v>10</v>
      </c>
      <c r="I19" s="43">
        <v>20</v>
      </c>
      <c r="J19" s="43" t="s">
        <v>94</v>
      </c>
      <c r="K19" s="43">
        <v>10</v>
      </c>
      <c r="L19" s="43">
        <v>10</v>
      </c>
    </row>
    <row r="20" spans="1:12" x14ac:dyDescent="0.35">
      <c r="A20" s="13" t="s">
        <v>98</v>
      </c>
      <c r="B20" s="6" t="s">
        <v>99</v>
      </c>
      <c r="C20" s="6" t="s">
        <v>30</v>
      </c>
      <c r="D20" s="5" t="s">
        <v>77</v>
      </c>
      <c r="E20" s="15" t="s">
        <v>100</v>
      </c>
      <c r="F20" s="45">
        <f>F13*0.0327</f>
        <v>1308000</v>
      </c>
      <c r="G20" s="45">
        <f t="shared" ref="G20:L20" si="1">G13*0.0327</f>
        <v>817500</v>
      </c>
      <c r="H20" s="45">
        <f t="shared" si="1"/>
        <v>1308000</v>
      </c>
      <c r="I20" s="45">
        <f t="shared" si="1"/>
        <v>1308000</v>
      </c>
      <c r="J20" s="45">
        <f t="shared" si="1"/>
        <v>1366860</v>
      </c>
      <c r="K20" s="45">
        <f t="shared" si="1"/>
        <v>1308000</v>
      </c>
      <c r="L20" s="45">
        <f t="shared" si="1"/>
        <v>1308000</v>
      </c>
    </row>
    <row r="21" spans="1:12" x14ac:dyDescent="0.35">
      <c r="A21" s="13" t="s">
        <v>101</v>
      </c>
      <c r="B21" s="6" t="s">
        <v>99</v>
      </c>
      <c r="C21" s="6" t="s">
        <v>30</v>
      </c>
      <c r="D21" s="5" t="s">
        <v>93</v>
      </c>
      <c r="E21" s="14" t="s">
        <v>93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</row>
    <row r="22" spans="1:12" x14ac:dyDescent="0.35">
      <c r="A22" s="13" t="s">
        <v>101</v>
      </c>
      <c r="B22" s="6" t="s">
        <v>102</v>
      </c>
      <c r="C22" s="6" t="s">
        <v>30</v>
      </c>
      <c r="D22" s="5" t="s">
        <v>96</v>
      </c>
      <c r="E22" s="14" t="s">
        <v>97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</row>
    <row r="23" spans="1:12" x14ac:dyDescent="0.35">
      <c r="A23" s="13" t="s">
        <v>103</v>
      </c>
      <c r="B23" s="6" t="s">
        <v>104</v>
      </c>
      <c r="C23" s="6" t="s">
        <v>30</v>
      </c>
      <c r="D23" s="5" t="s">
        <v>93</v>
      </c>
      <c r="E23" s="14" t="s">
        <v>93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</row>
    <row r="24" spans="1:12" x14ac:dyDescent="0.35">
      <c r="A24" s="13" t="s">
        <v>103</v>
      </c>
      <c r="B24" s="6" t="s">
        <v>105</v>
      </c>
      <c r="C24" s="6" t="s">
        <v>30</v>
      </c>
      <c r="D24" s="5" t="s">
        <v>96</v>
      </c>
      <c r="E24" s="14" t="s">
        <v>97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</row>
    <row r="25" spans="1:12" ht="29" x14ac:dyDescent="0.35">
      <c r="A25" s="13" t="s">
        <v>106</v>
      </c>
      <c r="B25" s="5" t="s">
        <v>107</v>
      </c>
      <c r="C25" s="5" t="s">
        <v>108</v>
      </c>
      <c r="D25" s="5" t="s">
        <v>109</v>
      </c>
      <c r="E25" s="15"/>
      <c r="F25" s="47" t="s">
        <v>94</v>
      </c>
      <c r="G25" s="47" t="s">
        <v>94</v>
      </c>
      <c r="H25" s="47" t="s">
        <v>94</v>
      </c>
      <c r="I25" s="47" t="s">
        <v>94</v>
      </c>
      <c r="J25" s="47" t="s">
        <v>94</v>
      </c>
      <c r="K25" s="47" t="s">
        <v>94</v>
      </c>
      <c r="L25" s="47" t="s">
        <v>94</v>
      </c>
    </row>
    <row r="26" spans="1:12" ht="29" x14ac:dyDescent="0.35">
      <c r="A26" s="13" t="s">
        <v>106</v>
      </c>
      <c r="B26" s="5" t="s">
        <v>110</v>
      </c>
      <c r="C26" s="5" t="s">
        <v>108</v>
      </c>
      <c r="D26" s="5" t="s">
        <v>111</v>
      </c>
      <c r="E26" s="15" t="s">
        <v>112</v>
      </c>
      <c r="F26" s="47" t="s">
        <v>94</v>
      </c>
      <c r="G26" s="47" t="s">
        <v>94</v>
      </c>
      <c r="H26" s="47" t="s">
        <v>94</v>
      </c>
      <c r="I26" s="47" t="s">
        <v>94</v>
      </c>
      <c r="J26" s="47" t="s">
        <v>94</v>
      </c>
      <c r="K26" s="47" t="s">
        <v>94</v>
      </c>
      <c r="L26" s="47" t="s">
        <v>94</v>
      </c>
    </row>
    <row r="27" spans="1:12" ht="29" x14ac:dyDescent="0.35">
      <c r="A27" s="13" t="s">
        <v>113</v>
      </c>
      <c r="B27" s="5" t="s">
        <v>114</v>
      </c>
      <c r="C27" s="5" t="s">
        <v>108</v>
      </c>
      <c r="D27" s="5" t="s">
        <v>115</v>
      </c>
      <c r="E27" s="15" t="s">
        <v>116</v>
      </c>
      <c r="F27" s="48" t="s">
        <v>94</v>
      </c>
      <c r="G27" s="48" t="s">
        <v>94</v>
      </c>
      <c r="H27" s="48" t="s">
        <v>94</v>
      </c>
      <c r="I27" s="48" t="s">
        <v>94</v>
      </c>
      <c r="J27" s="48" t="s">
        <v>94</v>
      </c>
      <c r="K27" s="48" t="s">
        <v>94</v>
      </c>
      <c r="L27" s="48" t="s">
        <v>94</v>
      </c>
    </row>
    <row r="28" spans="1:12" ht="29" x14ac:dyDescent="0.35">
      <c r="A28" s="16" t="s">
        <v>113</v>
      </c>
      <c r="B28" s="17" t="s">
        <v>117</v>
      </c>
      <c r="C28" s="17" t="s">
        <v>108</v>
      </c>
      <c r="D28" s="17" t="s">
        <v>118</v>
      </c>
      <c r="E28" s="18" t="s">
        <v>119</v>
      </c>
      <c r="F28" s="47" t="s">
        <v>94</v>
      </c>
      <c r="G28" s="47" t="s">
        <v>94</v>
      </c>
      <c r="H28" s="47" t="s">
        <v>94</v>
      </c>
      <c r="I28" s="47" t="s">
        <v>94</v>
      </c>
      <c r="J28" s="47" t="s">
        <v>94</v>
      </c>
      <c r="K28" s="47" t="s">
        <v>94</v>
      </c>
      <c r="L28" s="47" t="s">
        <v>94</v>
      </c>
    </row>
    <row r="29" spans="1:12" ht="14.25" customHeight="1" x14ac:dyDescent="0.35">
      <c r="A29" s="19"/>
      <c r="B29" s="20"/>
      <c r="C29" s="20"/>
      <c r="D29" s="19"/>
      <c r="E29" s="20"/>
      <c r="G29" s="57"/>
      <c r="H29" s="58"/>
      <c r="I29" s="58"/>
    </row>
    <row r="30" spans="1:12" x14ac:dyDescent="0.35">
      <c r="A30" s="19"/>
      <c r="B30" s="20"/>
      <c r="C30" s="20"/>
      <c r="D30" s="19"/>
      <c r="E30" s="51"/>
      <c r="F30" s="52"/>
      <c r="G30" s="52"/>
      <c r="H30" s="52"/>
      <c r="I30" s="52"/>
      <c r="J30" s="52"/>
      <c r="K30" s="53"/>
      <c r="L30" s="53"/>
    </row>
    <row r="31" spans="1:12" x14ac:dyDescent="0.35">
      <c r="A31" s="19"/>
      <c r="B31" s="20"/>
      <c r="C31" s="20"/>
      <c r="D31" s="19"/>
      <c r="E31" s="51"/>
      <c r="F31" s="54"/>
      <c r="G31" s="54"/>
      <c r="H31" s="54"/>
      <c r="I31" s="54"/>
      <c r="J31" s="54"/>
      <c r="K31" s="55"/>
      <c r="L31" s="55"/>
    </row>
    <row r="32" spans="1:12" x14ac:dyDescent="0.35">
      <c r="A32" s="19"/>
      <c r="B32" s="20"/>
      <c r="C32" s="20"/>
      <c r="D32" s="19"/>
      <c r="E32" s="51"/>
      <c r="F32" s="52"/>
      <c r="G32" s="52"/>
      <c r="H32" s="52"/>
      <c r="I32" s="52"/>
      <c r="J32" s="52"/>
      <c r="K32" s="53"/>
      <c r="L32" s="53"/>
    </row>
    <row r="35" spans="7:7" x14ac:dyDescent="0.35">
      <c r="G35" s="57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C96A6-7BF9-4A8A-A832-2422C6D4571E}">
  <sheetPr>
    <tabColor rgb="FF92D050"/>
  </sheetPr>
  <dimension ref="A1:N65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defaultColWidth="12.81640625" defaultRowHeight="14.5" x14ac:dyDescent="0.35"/>
  <cols>
    <col min="1" max="1" width="23.81640625" customWidth="1"/>
    <col min="2" max="2" width="11.54296875" style="21" bestFit="1" customWidth="1"/>
    <col min="3" max="9" width="20.81640625" style="21" customWidth="1"/>
  </cols>
  <sheetData>
    <row r="1" spans="1:9" ht="21.5" thickBot="1" x14ac:dyDescent="0.4">
      <c r="C1" s="38"/>
      <c r="D1" s="38"/>
      <c r="E1" s="38"/>
      <c r="F1" s="38"/>
      <c r="G1" s="38"/>
      <c r="H1" s="38"/>
      <c r="I1" s="38"/>
    </row>
    <row r="2" spans="1:9" x14ac:dyDescent="0.35">
      <c r="A2" s="22"/>
      <c r="B2" s="7" t="s">
        <v>5</v>
      </c>
      <c r="C2" s="7" t="s">
        <v>8</v>
      </c>
      <c r="D2" s="7" t="s">
        <v>9</v>
      </c>
      <c r="E2" s="7" t="s">
        <v>122</v>
      </c>
      <c r="F2" s="7" t="s">
        <v>10</v>
      </c>
      <c r="G2" s="7" t="s">
        <v>11</v>
      </c>
      <c r="H2" s="7" t="s">
        <v>12</v>
      </c>
      <c r="I2" s="7" t="s">
        <v>13</v>
      </c>
    </row>
    <row r="3" spans="1:9" ht="29.5" thickBot="1" x14ac:dyDescent="0.4">
      <c r="A3" s="23"/>
      <c r="B3" s="8" t="s">
        <v>14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8" t="s">
        <v>22</v>
      </c>
    </row>
    <row r="4" spans="1:9" ht="95.25" customHeight="1" thickBot="1" x14ac:dyDescent="0.4">
      <c r="A4" s="24"/>
      <c r="B4" s="25" t="s">
        <v>42</v>
      </c>
      <c r="C4" s="26" t="s">
        <v>45</v>
      </c>
      <c r="D4" s="26" t="s">
        <v>46</v>
      </c>
      <c r="E4" s="26" t="s">
        <v>123</v>
      </c>
      <c r="F4" s="26" t="s">
        <v>47</v>
      </c>
      <c r="G4" s="26" t="s">
        <v>48</v>
      </c>
      <c r="H4" s="26" t="s">
        <v>124</v>
      </c>
      <c r="I4" s="26" t="s">
        <v>50</v>
      </c>
    </row>
    <row r="5" spans="1:9" ht="15" customHeight="1" x14ac:dyDescent="0.35">
      <c r="A5" s="61" t="s">
        <v>125</v>
      </c>
      <c r="B5" s="27" t="s">
        <v>126</v>
      </c>
      <c r="C5" s="28"/>
      <c r="D5" s="28"/>
      <c r="E5" s="28"/>
      <c r="F5" s="28"/>
      <c r="G5" s="28"/>
      <c r="H5" s="28"/>
      <c r="I5" s="28"/>
    </row>
    <row r="6" spans="1:9" x14ac:dyDescent="0.35">
      <c r="A6" s="62"/>
      <c r="B6" s="29" t="s">
        <v>127</v>
      </c>
      <c r="C6" s="30">
        <v>45</v>
      </c>
      <c r="D6" s="30">
        <v>36</v>
      </c>
      <c r="E6" s="30">
        <v>5.67</v>
      </c>
      <c r="F6" s="30">
        <v>95</v>
      </c>
      <c r="G6" s="30">
        <v>0</v>
      </c>
      <c r="H6" s="30">
        <v>0</v>
      </c>
      <c r="I6" s="30">
        <v>7.94</v>
      </c>
    </row>
    <row r="7" spans="1:9" x14ac:dyDescent="0.35">
      <c r="A7" s="62"/>
      <c r="B7" s="29" t="s">
        <v>128</v>
      </c>
      <c r="C7" s="30">
        <v>45</v>
      </c>
      <c r="D7" s="30">
        <v>36</v>
      </c>
      <c r="E7" s="30">
        <v>5.67</v>
      </c>
      <c r="F7" s="30">
        <v>95</v>
      </c>
      <c r="G7" s="30">
        <v>0</v>
      </c>
      <c r="H7" s="30">
        <v>0</v>
      </c>
      <c r="I7" s="30">
        <v>7.94</v>
      </c>
    </row>
    <row r="8" spans="1:9" ht="15" thickBot="1" x14ac:dyDescent="0.4">
      <c r="A8" s="62"/>
      <c r="B8" s="31" t="s">
        <v>129</v>
      </c>
      <c r="C8" s="30">
        <v>45</v>
      </c>
      <c r="D8" s="30">
        <v>36</v>
      </c>
      <c r="E8" s="30">
        <v>5.67</v>
      </c>
      <c r="F8" s="30">
        <v>95</v>
      </c>
      <c r="G8" s="30">
        <v>0</v>
      </c>
      <c r="H8" s="30">
        <v>0</v>
      </c>
      <c r="I8" s="30">
        <v>7.94</v>
      </c>
    </row>
    <row r="9" spans="1:9" ht="15" thickBot="1" x14ac:dyDescent="0.4">
      <c r="A9" s="62"/>
      <c r="B9" s="31" t="s">
        <v>130</v>
      </c>
      <c r="C9" s="30">
        <v>45</v>
      </c>
      <c r="D9" s="30">
        <v>36</v>
      </c>
      <c r="E9" s="30">
        <v>5.67</v>
      </c>
      <c r="F9" s="30">
        <v>95</v>
      </c>
      <c r="G9" s="30">
        <v>0</v>
      </c>
      <c r="H9" s="30">
        <v>0</v>
      </c>
      <c r="I9" s="30">
        <v>7.94</v>
      </c>
    </row>
    <row r="10" spans="1:9" ht="15" thickBot="1" x14ac:dyDescent="0.4">
      <c r="A10" s="63"/>
      <c r="B10" s="31" t="s">
        <v>131</v>
      </c>
      <c r="C10" s="30">
        <v>45</v>
      </c>
      <c r="D10" s="30">
        <v>36</v>
      </c>
      <c r="E10" s="30">
        <v>5.67</v>
      </c>
      <c r="F10" s="30">
        <v>95</v>
      </c>
      <c r="G10" s="30">
        <v>0</v>
      </c>
      <c r="H10" s="30">
        <v>0</v>
      </c>
      <c r="I10" s="30">
        <v>7.94</v>
      </c>
    </row>
    <row r="11" spans="1:9" ht="15" customHeight="1" x14ac:dyDescent="0.35">
      <c r="A11" s="61" t="s">
        <v>132</v>
      </c>
      <c r="B11" s="27" t="s">
        <v>126</v>
      </c>
      <c r="C11" s="32"/>
      <c r="D11" s="32"/>
      <c r="E11" s="32"/>
      <c r="F11" s="32"/>
      <c r="G11" s="32"/>
      <c r="H11" s="32"/>
      <c r="I11" s="32"/>
    </row>
    <row r="12" spans="1:9" x14ac:dyDescent="0.35">
      <c r="A12" s="62"/>
      <c r="B12" s="29" t="s">
        <v>127</v>
      </c>
      <c r="C12" s="33">
        <v>42.75</v>
      </c>
      <c r="D12" s="33">
        <v>34.199999999999996</v>
      </c>
      <c r="E12" s="33">
        <v>5.3864999999999998</v>
      </c>
      <c r="F12" s="33">
        <v>90.25</v>
      </c>
      <c r="G12" s="33">
        <v>0</v>
      </c>
      <c r="H12" s="30">
        <v>0</v>
      </c>
      <c r="I12" s="33">
        <v>7.5430000000000001</v>
      </c>
    </row>
    <row r="13" spans="1:9" x14ac:dyDescent="0.35">
      <c r="A13" s="62"/>
      <c r="B13" s="29" t="s">
        <v>128</v>
      </c>
      <c r="C13" s="33">
        <v>42.75</v>
      </c>
      <c r="D13" s="33">
        <v>34.199999999999996</v>
      </c>
      <c r="E13" s="33">
        <v>5.3864999999999998</v>
      </c>
      <c r="F13" s="33">
        <v>90.25</v>
      </c>
      <c r="G13" s="33">
        <v>0</v>
      </c>
      <c r="H13" s="30">
        <v>0</v>
      </c>
      <c r="I13" s="33">
        <v>7.5430000000000001</v>
      </c>
    </row>
    <row r="14" spans="1:9" ht="15" thickBot="1" x14ac:dyDescent="0.4">
      <c r="A14" s="62"/>
      <c r="B14" s="31" t="s">
        <v>129</v>
      </c>
      <c r="C14" s="33">
        <v>42.75</v>
      </c>
      <c r="D14" s="33">
        <v>34.199999999999996</v>
      </c>
      <c r="E14" s="33">
        <v>5.3864999999999998</v>
      </c>
      <c r="F14" s="33">
        <v>90.25</v>
      </c>
      <c r="G14" s="33">
        <v>0</v>
      </c>
      <c r="H14" s="30">
        <v>0</v>
      </c>
      <c r="I14" s="33">
        <v>7.5430000000000001</v>
      </c>
    </row>
    <row r="15" spans="1:9" ht="15" thickBot="1" x14ac:dyDescent="0.4">
      <c r="A15" s="62"/>
      <c r="B15" s="31" t="s">
        <v>130</v>
      </c>
      <c r="C15" s="33">
        <v>42.75</v>
      </c>
      <c r="D15" s="33">
        <v>34.199999999999996</v>
      </c>
      <c r="E15" s="33">
        <v>5.3864999999999998</v>
      </c>
      <c r="F15" s="33">
        <v>90.25</v>
      </c>
      <c r="G15" s="33">
        <v>0</v>
      </c>
      <c r="H15" s="30">
        <v>0</v>
      </c>
      <c r="I15" s="33">
        <v>7.5430000000000001</v>
      </c>
    </row>
    <row r="16" spans="1:9" ht="15" thickBot="1" x14ac:dyDescent="0.4">
      <c r="A16" s="63"/>
      <c r="B16" s="31" t="s">
        <v>131</v>
      </c>
      <c r="C16" s="33">
        <v>42.75</v>
      </c>
      <c r="D16" s="33">
        <v>34.199999999999996</v>
      </c>
      <c r="E16" s="33">
        <v>5.3864999999999998</v>
      </c>
      <c r="F16" s="33">
        <v>90.25</v>
      </c>
      <c r="G16" s="33">
        <v>0</v>
      </c>
      <c r="H16" s="30">
        <v>0</v>
      </c>
      <c r="I16" s="33">
        <v>7.5430000000000001</v>
      </c>
    </row>
    <row r="17" spans="1:9" ht="15" customHeight="1" x14ac:dyDescent="0.35">
      <c r="A17" s="61" t="s">
        <v>133</v>
      </c>
      <c r="B17" s="27" t="s">
        <v>126</v>
      </c>
      <c r="C17" s="32"/>
      <c r="D17" s="32"/>
      <c r="E17" s="32"/>
      <c r="F17" s="32"/>
      <c r="G17" s="32"/>
      <c r="H17" s="32"/>
      <c r="I17" s="32"/>
    </row>
    <row r="18" spans="1:9" x14ac:dyDescent="0.35">
      <c r="A18" s="62"/>
      <c r="B18" s="29" t="s">
        <v>127</v>
      </c>
      <c r="C18" s="33">
        <v>65.509019999999992</v>
      </c>
      <c r="D18" s="33">
        <v>30.495039999999999</v>
      </c>
      <c r="E18" s="33">
        <v>10.78</v>
      </c>
      <c r="F18" s="33">
        <v>88</v>
      </c>
      <c r="G18" s="33">
        <v>0</v>
      </c>
      <c r="H18" s="33">
        <v>11.550599999999999</v>
      </c>
      <c r="I18" s="33">
        <v>3.6502400000000002</v>
      </c>
    </row>
    <row r="19" spans="1:9" x14ac:dyDescent="0.35">
      <c r="A19" s="62"/>
      <c r="B19" s="29" t="s">
        <v>128</v>
      </c>
      <c r="C19" s="33">
        <v>62.967115999999997</v>
      </c>
      <c r="D19" s="33">
        <v>36.473640000000003</v>
      </c>
      <c r="E19" s="33">
        <v>14.27</v>
      </c>
      <c r="F19" s="21">
        <v>98.2</v>
      </c>
      <c r="G19" s="33">
        <v>0</v>
      </c>
      <c r="H19" s="33">
        <v>16.023599999999998</v>
      </c>
      <c r="I19" s="33">
        <v>4.9462400000000004</v>
      </c>
    </row>
    <row r="20" spans="1:9" ht="15" thickBot="1" x14ac:dyDescent="0.4">
      <c r="A20" s="62"/>
      <c r="B20" s="31" t="s">
        <v>129</v>
      </c>
      <c r="C20" s="33">
        <v>73.796171999999999</v>
      </c>
      <c r="D20" s="33">
        <v>43.72784</v>
      </c>
      <c r="E20" s="33">
        <v>17.75</v>
      </c>
      <c r="F20" s="33">
        <v>107.6</v>
      </c>
      <c r="G20" s="33">
        <v>0</v>
      </c>
      <c r="H20" s="33">
        <v>19.934489999999997</v>
      </c>
      <c r="I20" s="33">
        <v>6.6742400000000002</v>
      </c>
    </row>
    <row r="21" spans="1:9" ht="15" thickBot="1" x14ac:dyDescent="0.4">
      <c r="A21" s="62"/>
      <c r="B21" s="31" t="s">
        <v>130</v>
      </c>
      <c r="C21" s="30">
        <v>84.887448000000006</v>
      </c>
      <c r="D21" s="30">
        <v>48.381279999999997</v>
      </c>
      <c r="E21" s="30">
        <v>21.45</v>
      </c>
      <c r="F21" s="30">
        <v>117.2</v>
      </c>
      <c r="G21" s="30">
        <v>0</v>
      </c>
      <c r="H21" s="33">
        <v>24.066002249999997</v>
      </c>
      <c r="I21" s="30">
        <v>9.2662399999999998</v>
      </c>
    </row>
    <row r="22" spans="1:9" ht="15" thickBot="1" x14ac:dyDescent="0.4">
      <c r="A22" s="63"/>
      <c r="B22" s="31" t="s">
        <v>131</v>
      </c>
      <c r="C22" s="34">
        <v>96.578664000000018</v>
      </c>
      <c r="D22" s="34">
        <v>53.03472</v>
      </c>
      <c r="E22" s="34">
        <v>24.73</v>
      </c>
      <c r="F22" s="34">
        <v>121.6</v>
      </c>
      <c r="G22" s="34">
        <v>0</v>
      </c>
      <c r="H22" s="33">
        <v>30.272252306249996</v>
      </c>
      <c r="I22" s="34">
        <v>12.498240000000001</v>
      </c>
    </row>
    <row r="23" spans="1:9" ht="15" customHeight="1" x14ac:dyDescent="0.35">
      <c r="A23" s="61" t="s">
        <v>134</v>
      </c>
      <c r="B23" s="27" t="s">
        <v>126</v>
      </c>
      <c r="C23" s="32"/>
      <c r="D23" s="32"/>
      <c r="E23" s="32"/>
      <c r="F23" s="32"/>
      <c r="G23" s="32"/>
      <c r="H23" s="32"/>
      <c r="I23" s="32"/>
    </row>
    <row r="24" spans="1:9" x14ac:dyDescent="0.35">
      <c r="A24" s="62"/>
      <c r="B24" s="29" t="s">
        <v>127</v>
      </c>
      <c r="C24" s="33">
        <f>C18*0.95</f>
        <v>62.233568999999989</v>
      </c>
      <c r="D24" s="33">
        <v>28.970287999999996</v>
      </c>
      <c r="E24" s="33">
        <f>E18*0.95</f>
        <v>10.241</v>
      </c>
      <c r="F24" s="33">
        <v>83.6</v>
      </c>
      <c r="G24" s="33">
        <v>0</v>
      </c>
      <c r="H24" s="30">
        <f>H18*0.95</f>
        <v>10.973069999999998</v>
      </c>
      <c r="I24" s="30">
        <f>I18*0.95</f>
        <v>3.4677280000000001</v>
      </c>
    </row>
    <row r="25" spans="1:9" x14ac:dyDescent="0.35">
      <c r="A25" s="62"/>
      <c r="B25" s="29" t="s">
        <v>128</v>
      </c>
      <c r="C25" s="33">
        <f t="shared" ref="C25:C28" si="0">C19*0.95</f>
        <v>59.818760199999993</v>
      </c>
      <c r="D25" s="33">
        <v>34.649957999999998</v>
      </c>
      <c r="E25" s="33">
        <f t="shared" ref="E25:E28" si="1">E19*0.95</f>
        <v>13.5565</v>
      </c>
      <c r="F25" s="33">
        <v>93.289999999999992</v>
      </c>
      <c r="G25" s="33">
        <v>0</v>
      </c>
      <c r="H25" s="30">
        <f t="shared" ref="H25:I28" si="2">H19*0.95</f>
        <v>15.222419999999998</v>
      </c>
      <c r="I25" s="30">
        <f t="shared" si="2"/>
        <v>4.6989280000000004</v>
      </c>
    </row>
    <row r="26" spans="1:9" ht="15" thickBot="1" x14ac:dyDescent="0.4">
      <c r="A26" s="62"/>
      <c r="B26" s="31" t="s">
        <v>129</v>
      </c>
      <c r="C26" s="33">
        <f t="shared" si="0"/>
        <v>70.106363399999992</v>
      </c>
      <c r="D26" s="33">
        <v>41.541447999999995</v>
      </c>
      <c r="E26" s="33">
        <f t="shared" si="1"/>
        <v>16.862500000000001</v>
      </c>
      <c r="F26" s="33">
        <v>102.21999999999998</v>
      </c>
      <c r="G26" s="33">
        <v>0</v>
      </c>
      <c r="H26" s="30">
        <f t="shared" si="2"/>
        <v>18.937765499999998</v>
      </c>
      <c r="I26" s="30">
        <f t="shared" si="2"/>
        <v>6.3405279999999999</v>
      </c>
    </row>
    <row r="27" spans="1:9" ht="15" thickBot="1" x14ac:dyDescent="0.4">
      <c r="A27" s="62"/>
      <c r="B27" s="31" t="s">
        <v>130</v>
      </c>
      <c r="C27" s="33">
        <f t="shared" si="0"/>
        <v>80.643075600000003</v>
      </c>
      <c r="D27" s="33">
        <v>45.962215999999998</v>
      </c>
      <c r="E27" s="33">
        <f t="shared" si="1"/>
        <v>20.377499999999998</v>
      </c>
      <c r="F27" s="33">
        <v>111.34</v>
      </c>
      <c r="G27" s="33">
        <v>0</v>
      </c>
      <c r="H27" s="30">
        <f t="shared" si="2"/>
        <v>22.862702137499994</v>
      </c>
      <c r="I27" s="30">
        <f t="shared" si="2"/>
        <v>8.8029279999999996</v>
      </c>
    </row>
    <row r="28" spans="1:9" ht="15" thickBot="1" x14ac:dyDescent="0.4">
      <c r="A28" s="63"/>
      <c r="B28" s="31" t="s">
        <v>131</v>
      </c>
      <c r="C28" s="33">
        <f t="shared" si="0"/>
        <v>91.749730800000009</v>
      </c>
      <c r="D28" s="35">
        <v>50.382984</v>
      </c>
      <c r="E28" s="33">
        <f t="shared" si="1"/>
        <v>23.493500000000001</v>
      </c>
      <c r="F28" s="35">
        <v>115.52</v>
      </c>
      <c r="G28" s="35">
        <v>0</v>
      </c>
      <c r="H28" s="30">
        <f t="shared" si="2"/>
        <v>28.758639690937496</v>
      </c>
      <c r="I28" s="30">
        <f>I22*0.95</f>
        <v>11.873328000000001</v>
      </c>
    </row>
    <row r="29" spans="1:9" x14ac:dyDescent="0.35">
      <c r="A29" s="61" t="s">
        <v>135</v>
      </c>
      <c r="B29" s="7" t="s">
        <v>126</v>
      </c>
      <c r="C29" s="32"/>
      <c r="D29" s="32"/>
      <c r="E29" s="32"/>
      <c r="F29" s="32"/>
      <c r="G29" s="32"/>
      <c r="H29" s="32"/>
      <c r="I29" s="32"/>
    </row>
    <row r="30" spans="1:9" x14ac:dyDescent="0.35">
      <c r="A30" s="62"/>
      <c r="B30" s="29" t="s">
        <v>127</v>
      </c>
      <c r="C30" s="33">
        <v>65.509019999999992</v>
      </c>
      <c r="D30" s="33">
        <v>30.495039999999999</v>
      </c>
      <c r="E30" s="33">
        <v>10.78</v>
      </c>
      <c r="F30" s="33">
        <v>19.100000000000001</v>
      </c>
      <c r="G30" s="33">
        <v>0</v>
      </c>
      <c r="H30" s="30">
        <v>11.550599999999999</v>
      </c>
      <c r="I30" s="33">
        <v>3.6502400000000002</v>
      </c>
    </row>
    <row r="31" spans="1:9" x14ac:dyDescent="0.35">
      <c r="A31" s="62"/>
      <c r="B31" s="29" t="s">
        <v>128</v>
      </c>
      <c r="C31" s="33">
        <v>62.967115999999997</v>
      </c>
      <c r="D31" s="33">
        <v>36.473640000000003</v>
      </c>
      <c r="E31" s="33">
        <v>14.27</v>
      </c>
      <c r="F31" s="33">
        <v>23.5</v>
      </c>
      <c r="G31" s="33">
        <v>0</v>
      </c>
      <c r="H31" s="30">
        <v>16.023599999999998</v>
      </c>
      <c r="I31" s="33">
        <v>4.9462400000000004</v>
      </c>
    </row>
    <row r="32" spans="1:9" ht="15" thickBot="1" x14ac:dyDescent="0.4">
      <c r="A32" s="62"/>
      <c r="B32" s="31" t="s">
        <v>129</v>
      </c>
      <c r="C32" s="33">
        <v>73.796171999999999</v>
      </c>
      <c r="D32" s="33">
        <v>43.72784</v>
      </c>
      <c r="E32" s="33">
        <v>17.75</v>
      </c>
      <c r="F32" s="33">
        <v>27.9</v>
      </c>
      <c r="G32" s="33">
        <v>0</v>
      </c>
      <c r="H32" s="30">
        <v>19.934489999999997</v>
      </c>
      <c r="I32" s="33">
        <v>6.6742400000000002</v>
      </c>
    </row>
    <row r="33" spans="1:14" ht="15" thickBot="1" x14ac:dyDescent="0.4">
      <c r="A33" s="62"/>
      <c r="B33" s="31" t="s">
        <v>130</v>
      </c>
      <c r="C33" s="33">
        <v>84.887448000000006</v>
      </c>
      <c r="D33" s="33">
        <v>48.381279999999997</v>
      </c>
      <c r="E33" s="33">
        <v>21.45</v>
      </c>
      <c r="F33" s="33">
        <v>30.3</v>
      </c>
      <c r="G33" s="33">
        <v>0</v>
      </c>
      <c r="H33" s="30">
        <v>24.066002249999997</v>
      </c>
      <c r="I33" s="33">
        <v>9.2662399999999998</v>
      </c>
    </row>
    <row r="34" spans="1:14" ht="15" thickBot="1" x14ac:dyDescent="0.4">
      <c r="A34" s="63"/>
      <c r="B34" s="31" t="s">
        <v>131</v>
      </c>
      <c r="C34" s="33">
        <v>96.578664000000018</v>
      </c>
      <c r="D34" s="33">
        <v>53.03472</v>
      </c>
      <c r="E34" s="33">
        <v>24.73</v>
      </c>
      <c r="F34" s="33">
        <v>32.799999999999997</v>
      </c>
      <c r="G34" s="33">
        <v>0</v>
      </c>
      <c r="H34" s="30">
        <v>30.272252306249996</v>
      </c>
      <c r="I34" s="33">
        <v>12.498240000000001</v>
      </c>
    </row>
    <row r="35" spans="1:14" ht="15" customHeight="1" x14ac:dyDescent="0.35">
      <c r="A35" s="61" t="s">
        <v>136</v>
      </c>
      <c r="B35" s="7" t="s">
        <v>126</v>
      </c>
      <c r="C35" s="32"/>
      <c r="D35" s="32"/>
      <c r="E35" s="32"/>
      <c r="F35" s="32"/>
      <c r="G35" s="32"/>
      <c r="H35" s="32"/>
      <c r="I35" s="32"/>
    </row>
    <row r="36" spans="1:14" x14ac:dyDescent="0.35">
      <c r="A36" s="62"/>
      <c r="B36" s="29" t="s">
        <v>127</v>
      </c>
      <c r="C36" s="33">
        <v>62.233568999999989</v>
      </c>
      <c r="D36" s="33">
        <v>28.970287999999996</v>
      </c>
      <c r="E36" s="33">
        <f>E30*0.95</f>
        <v>10.241</v>
      </c>
      <c r="F36" s="33">
        <v>18.145</v>
      </c>
      <c r="G36" s="33">
        <v>0</v>
      </c>
      <c r="H36" s="30">
        <f>H30*0.95</f>
        <v>10.973069999999998</v>
      </c>
      <c r="I36" s="30">
        <f>I30*0.95</f>
        <v>3.4677280000000001</v>
      </c>
    </row>
    <row r="37" spans="1:14" x14ac:dyDescent="0.35">
      <c r="A37" s="62"/>
      <c r="B37" s="29" t="s">
        <v>128</v>
      </c>
      <c r="C37" s="33">
        <v>59.818760199999993</v>
      </c>
      <c r="D37" s="33">
        <v>34.649957999999998</v>
      </c>
      <c r="E37" s="33">
        <f t="shared" ref="E37:E40" si="3">E31*0.95</f>
        <v>13.5565</v>
      </c>
      <c r="F37" s="33">
        <v>22.324999999999999</v>
      </c>
      <c r="G37" s="33">
        <v>0</v>
      </c>
      <c r="H37" s="30">
        <f t="shared" ref="H37:I40" si="4">H31*0.95</f>
        <v>15.222419999999998</v>
      </c>
      <c r="I37" s="30">
        <f t="shared" si="4"/>
        <v>4.6989280000000004</v>
      </c>
    </row>
    <row r="38" spans="1:14" ht="15" thickBot="1" x14ac:dyDescent="0.4">
      <c r="A38" s="62"/>
      <c r="B38" s="31" t="s">
        <v>129</v>
      </c>
      <c r="C38" s="33">
        <v>70.106363399999992</v>
      </c>
      <c r="D38" s="33">
        <v>41.541447999999995</v>
      </c>
      <c r="E38" s="33">
        <f t="shared" si="3"/>
        <v>16.862500000000001</v>
      </c>
      <c r="F38" s="33">
        <v>26.504999999999999</v>
      </c>
      <c r="G38" s="33">
        <v>0</v>
      </c>
      <c r="H38" s="30">
        <f t="shared" si="4"/>
        <v>18.937765499999998</v>
      </c>
      <c r="I38" s="30">
        <f t="shared" si="4"/>
        <v>6.3405279999999999</v>
      </c>
    </row>
    <row r="39" spans="1:14" ht="15" thickBot="1" x14ac:dyDescent="0.4">
      <c r="A39" s="62"/>
      <c r="B39" s="31" t="s">
        <v>130</v>
      </c>
      <c r="C39" s="33">
        <v>80.643075600000003</v>
      </c>
      <c r="D39" s="33">
        <v>45.962215999999998</v>
      </c>
      <c r="E39" s="33">
        <f t="shared" si="3"/>
        <v>20.377499999999998</v>
      </c>
      <c r="F39" s="33">
        <v>28.785</v>
      </c>
      <c r="G39" s="33">
        <v>0</v>
      </c>
      <c r="H39" s="30">
        <f t="shared" si="4"/>
        <v>22.862702137499994</v>
      </c>
      <c r="I39" s="30">
        <f t="shared" si="4"/>
        <v>8.8029279999999996</v>
      </c>
    </row>
    <row r="40" spans="1:14" ht="15" thickBot="1" x14ac:dyDescent="0.4">
      <c r="A40" s="63"/>
      <c r="B40" s="31" t="s">
        <v>131</v>
      </c>
      <c r="C40" s="33">
        <v>91.749730800000009</v>
      </c>
      <c r="D40" s="33">
        <v>50.382984</v>
      </c>
      <c r="E40" s="33">
        <f t="shared" si="3"/>
        <v>23.493500000000001</v>
      </c>
      <c r="F40" s="33">
        <v>31.159999999999997</v>
      </c>
      <c r="G40" s="33">
        <v>0</v>
      </c>
      <c r="H40" s="30">
        <f t="shared" si="4"/>
        <v>28.758639690937496</v>
      </c>
      <c r="I40" s="30">
        <f t="shared" si="4"/>
        <v>11.873328000000001</v>
      </c>
    </row>
    <row r="41" spans="1:14" x14ac:dyDescent="0.35">
      <c r="A41" s="61" t="s">
        <v>137</v>
      </c>
      <c r="B41" s="7" t="s">
        <v>126</v>
      </c>
      <c r="C41" s="32"/>
      <c r="D41" s="32"/>
      <c r="E41" s="32"/>
      <c r="F41" s="32"/>
      <c r="G41" s="32"/>
      <c r="H41" s="32"/>
      <c r="I41" s="32"/>
    </row>
    <row r="42" spans="1:14" x14ac:dyDescent="0.35">
      <c r="A42" s="62"/>
      <c r="B42" s="29" t="s">
        <v>127</v>
      </c>
      <c r="C42" s="33">
        <f>C24-C12</f>
        <v>19.483568999999989</v>
      </c>
      <c r="D42" s="33">
        <v>-5.2297119999999993</v>
      </c>
      <c r="E42" s="33">
        <f t="shared" ref="E42:I42" si="5">E24-E12</f>
        <v>4.8544999999999998</v>
      </c>
      <c r="F42" s="33">
        <v>-6.6500000000000057</v>
      </c>
      <c r="G42" s="33">
        <v>0</v>
      </c>
      <c r="H42" s="33">
        <f t="shared" si="5"/>
        <v>10.973069999999998</v>
      </c>
      <c r="I42" s="33">
        <f t="shared" si="5"/>
        <v>-4.075272</v>
      </c>
    </row>
    <row r="43" spans="1:14" x14ac:dyDescent="0.35">
      <c r="A43" s="62"/>
      <c r="B43" s="29" t="s">
        <v>128</v>
      </c>
      <c r="C43" s="33">
        <f t="shared" ref="C43:C46" si="6">C25-C13</f>
        <v>17.068760199999993</v>
      </c>
      <c r="D43" s="33">
        <v>0.4499580000000023</v>
      </c>
      <c r="E43" s="33">
        <f t="shared" ref="E43" si="7">E25-E13</f>
        <v>8.17</v>
      </c>
      <c r="F43" s="33">
        <v>3.039999999999992</v>
      </c>
      <c r="G43" s="33">
        <v>0</v>
      </c>
      <c r="H43" s="33">
        <f t="shared" ref="H43:I43" si="8">H25-H13</f>
        <v>15.222419999999998</v>
      </c>
      <c r="I43" s="33">
        <f t="shared" si="8"/>
        <v>-2.8440719999999997</v>
      </c>
    </row>
    <row r="44" spans="1:14" ht="15" thickBot="1" x14ac:dyDescent="0.4">
      <c r="A44" s="62"/>
      <c r="B44" s="31" t="s">
        <v>129</v>
      </c>
      <c r="C44" s="33">
        <f t="shared" si="6"/>
        <v>27.356363399999992</v>
      </c>
      <c r="D44" s="33">
        <v>7.3414479999999998</v>
      </c>
      <c r="E44" s="33">
        <f t="shared" ref="E44" si="9">E26-E14</f>
        <v>11.476000000000001</v>
      </c>
      <c r="F44" s="33">
        <v>11.969999999999985</v>
      </c>
      <c r="G44" s="33">
        <v>0</v>
      </c>
      <c r="H44" s="33">
        <f t="shared" ref="H44:I44" si="10">H26-H14</f>
        <v>18.937765499999998</v>
      </c>
      <c r="I44" s="33">
        <f t="shared" si="10"/>
        <v>-1.2024720000000002</v>
      </c>
    </row>
    <row r="45" spans="1:14" ht="15" thickBot="1" x14ac:dyDescent="0.4">
      <c r="A45" s="62"/>
      <c r="B45" s="31" t="s">
        <v>130</v>
      </c>
      <c r="C45" s="33">
        <f t="shared" si="6"/>
        <v>37.893075600000003</v>
      </c>
      <c r="D45" s="33">
        <v>11.762216000000002</v>
      </c>
      <c r="E45" s="33">
        <f t="shared" ref="E45" si="11">E27-E15</f>
        <v>14.990999999999998</v>
      </c>
      <c r="F45" s="33">
        <v>21.090000000000003</v>
      </c>
      <c r="G45" s="33">
        <v>0</v>
      </c>
      <c r="H45" s="33">
        <f t="shared" ref="H45:I45" si="12">H27-H15</f>
        <v>22.862702137499994</v>
      </c>
      <c r="I45" s="33">
        <f t="shared" si="12"/>
        <v>1.2599279999999995</v>
      </c>
    </row>
    <row r="46" spans="1:14" ht="15" thickBot="1" x14ac:dyDescent="0.4">
      <c r="A46" s="63"/>
      <c r="B46" s="31" t="s">
        <v>131</v>
      </c>
      <c r="C46" s="33">
        <f t="shared" si="6"/>
        <v>48.999730800000009</v>
      </c>
      <c r="D46" s="33">
        <v>16.182984000000005</v>
      </c>
      <c r="E46" s="33">
        <f t="shared" ref="E46" si="13">E28-E16</f>
        <v>18.106999999999999</v>
      </c>
      <c r="F46" s="33">
        <v>25.269999999999996</v>
      </c>
      <c r="G46" s="33">
        <v>0</v>
      </c>
      <c r="H46" s="33">
        <f t="shared" ref="H46:I46" si="14">H28-H16</f>
        <v>28.758639690937496</v>
      </c>
      <c r="I46" s="33">
        <f t="shared" si="14"/>
        <v>4.3303280000000006</v>
      </c>
    </row>
    <row r="47" spans="1:14" x14ac:dyDescent="0.35">
      <c r="A47" s="61" t="s">
        <v>138</v>
      </c>
      <c r="B47" s="7" t="s">
        <v>126</v>
      </c>
      <c r="C47" s="36"/>
      <c r="D47" s="36"/>
      <c r="E47" s="36"/>
      <c r="F47" s="36"/>
      <c r="G47" s="36"/>
      <c r="H47" s="36"/>
      <c r="I47" s="36"/>
    </row>
    <row r="48" spans="1:14" x14ac:dyDescent="0.35">
      <c r="A48" s="62"/>
      <c r="B48" s="29" t="s">
        <v>127</v>
      </c>
      <c r="C48" s="33">
        <v>3.4313038181630886</v>
      </c>
      <c r="D48" s="33">
        <v>0</v>
      </c>
      <c r="E48" s="33">
        <v>4.1525183710252778</v>
      </c>
      <c r="F48" s="33">
        <v>1.75989</v>
      </c>
      <c r="G48" s="33">
        <v>0</v>
      </c>
      <c r="H48" s="30">
        <v>2.7268060639692564</v>
      </c>
      <c r="I48" s="33">
        <v>0</v>
      </c>
      <c r="J48" s="37"/>
      <c r="K48" s="37"/>
      <c r="L48" s="37"/>
      <c r="M48" s="37"/>
      <c r="N48" s="37"/>
    </row>
    <row r="49" spans="1:12" x14ac:dyDescent="0.35">
      <c r="A49" s="62"/>
      <c r="B49" s="29" t="s">
        <v>128</v>
      </c>
      <c r="C49" s="33">
        <v>2.561182401714813</v>
      </c>
      <c r="D49" s="33">
        <v>7.3412100000000001E-4</v>
      </c>
      <c r="E49" s="33">
        <v>32.845226022018998</v>
      </c>
      <c r="F49" s="33">
        <v>5.2457589999999996</v>
      </c>
      <c r="G49" s="33">
        <v>0</v>
      </c>
      <c r="H49" s="30">
        <v>14.333656383044975</v>
      </c>
      <c r="I49" s="33">
        <v>0</v>
      </c>
    </row>
    <row r="50" spans="1:12" ht="15" thickBot="1" x14ac:dyDescent="0.4">
      <c r="A50" s="62"/>
      <c r="B50" s="31" t="s">
        <v>129</v>
      </c>
      <c r="C50" s="33">
        <v>7.6248988213379985</v>
      </c>
      <c r="D50" s="30">
        <v>0.26937959</v>
      </c>
      <c r="E50" s="33">
        <v>411.10804402998178</v>
      </c>
      <c r="F50" s="33">
        <v>10.492100000000001</v>
      </c>
      <c r="G50" s="30">
        <v>0</v>
      </c>
      <c r="H50" s="30">
        <v>150.67618035337074</v>
      </c>
      <c r="I50" s="30">
        <v>0</v>
      </c>
    </row>
    <row r="51" spans="1:12" ht="15" thickBot="1" x14ac:dyDescent="0.4">
      <c r="A51" s="62"/>
      <c r="B51" s="31" t="s">
        <v>130</v>
      </c>
      <c r="C51" s="33">
        <v>18.680421042346541</v>
      </c>
      <c r="D51" s="30">
        <v>12.67803398</v>
      </c>
      <c r="E51" s="33">
        <v>3859.6247351507868</v>
      </c>
      <c r="F51" s="33">
        <v>18.646090000000001</v>
      </c>
      <c r="G51" s="30">
        <v>0</v>
      </c>
      <c r="H51" s="30">
        <v>540.44383009725618</v>
      </c>
      <c r="I51" s="30">
        <v>4.2130553190174905E-2</v>
      </c>
    </row>
    <row r="52" spans="1:12" ht="15" thickBot="1" x14ac:dyDescent="0.4">
      <c r="A52" s="63"/>
      <c r="B52" s="31" t="s">
        <v>131</v>
      </c>
      <c r="C52" s="35">
        <v>69.759137525394578</v>
      </c>
      <c r="D52" s="34">
        <v>101.6583779</v>
      </c>
      <c r="E52" s="34">
        <v>7137.0764347434078</v>
      </c>
      <c r="F52" s="34">
        <v>23.295929999999998</v>
      </c>
      <c r="G52" s="34">
        <v>0</v>
      </c>
      <c r="H52" s="34">
        <v>2183.1523729016435</v>
      </c>
      <c r="I52" s="34">
        <v>66.42127614117382</v>
      </c>
    </row>
    <row r="54" spans="1:12" x14ac:dyDescent="0.35">
      <c r="A54" s="56"/>
      <c r="B54" s="52"/>
      <c r="C54" s="54"/>
      <c r="D54" s="54"/>
      <c r="E54" s="54"/>
      <c r="F54" s="54"/>
      <c r="G54" s="54"/>
      <c r="H54" s="54"/>
      <c r="I54" s="54"/>
    </row>
    <row r="55" spans="1:12" ht="66" customHeight="1" x14ac:dyDescent="0.35">
      <c r="A55" s="56"/>
      <c r="B55" s="52"/>
      <c r="C55" s="52"/>
      <c r="D55" s="60"/>
      <c r="E55" s="60"/>
      <c r="F55" s="52"/>
      <c r="G55" s="52"/>
      <c r="H55" s="52"/>
      <c r="I55" s="52"/>
    </row>
    <row r="56" spans="1:12" x14ac:dyDescent="0.35">
      <c r="A56" s="56"/>
      <c r="B56" s="52"/>
      <c r="C56" s="52"/>
      <c r="D56" s="52"/>
      <c r="E56" s="52"/>
      <c r="F56" s="52"/>
      <c r="G56" s="52"/>
      <c r="H56" s="52"/>
      <c r="I56" s="52"/>
    </row>
    <row r="58" spans="1:12" x14ac:dyDescent="0.35">
      <c r="J58" s="21"/>
      <c r="K58" s="21"/>
      <c r="L58" s="21"/>
    </row>
    <row r="59" spans="1:12" x14ac:dyDescent="0.35">
      <c r="C59" s="60"/>
      <c r="D59" s="60"/>
      <c r="J59" s="21"/>
      <c r="K59" s="21"/>
      <c r="L59" s="21"/>
    </row>
    <row r="60" spans="1:12" x14ac:dyDescent="0.35">
      <c r="J60" s="21"/>
      <c r="K60" s="21"/>
      <c r="L60" s="21"/>
    </row>
    <row r="61" spans="1:12" x14ac:dyDescent="0.35">
      <c r="J61" s="21"/>
      <c r="K61" s="21"/>
      <c r="L61" s="21"/>
    </row>
    <row r="62" spans="1:12" x14ac:dyDescent="0.35">
      <c r="J62" s="21"/>
      <c r="K62" s="21"/>
      <c r="L62" s="21"/>
    </row>
    <row r="63" spans="1:12" x14ac:dyDescent="0.35">
      <c r="F63" s="59"/>
      <c r="J63" s="21"/>
      <c r="K63" s="21"/>
      <c r="L63" s="21"/>
    </row>
    <row r="64" spans="1:12" x14ac:dyDescent="0.35">
      <c r="F64" s="59"/>
      <c r="J64" s="21"/>
      <c r="K64" s="21"/>
      <c r="L64" s="21"/>
    </row>
    <row r="65" spans="10:12" x14ac:dyDescent="0.35">
      <c r="J65" s="21"/>
      <c r="K65" s="21"/>
      <c r="L65" s="21"/>
    </row>
  </sheetData>
  <mergeCells count="8">
    <mergeCell ref="A41:A46"/>
    <mergeCell ref="A47:A52"/>
    <mergeCell ref="A5:A10"/>
    <mergeCell ref="A11:A16"/>
    <mergeCell ref="A17:A22"/>
    <mergeCell ref="A23:A28"/>
    <mergeCell ref="A29:A34"/>
    <mergeCell ref="A35:A4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e8929c-d53c-43a4-974a-4febe0851f3a" xsi:nil="true"/>
    <lcf76f155ced4ddcb4097134ff3c332f xmlns="6607a879-9e5c-41f1-8df8-d36433c6955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28404F1CA8464AA63E8EB9AB3B30B3" ma:contentTypeVersion="16" ma:contentTypeDescription="Create a new document." ma:contentTypeScope="" ma:versionID="e9261667648289f65559f1c79de140fd">
  <xsd:schema xmlns:xsd="http://www.w3.org/2001/XMLSchema" xmlns:xs="http://www.w3.org/2001/XMLSchema" xmlns:p="http://schemas.microsoft.com/office/2006/metadata/properties" xmlns:ns2="d1e8929c-d53c-43a4-974a-4febe0851f3a" xmlns:ns3="6607a879-9e5c-41f1-8df8-d36433c69553" targetNamespace="http://schemas.microsoft.com/office/2006/metadata/properties" ma:root="true" ma:fieldsID="ab38fa44cff303e19595863dc1d366ee" ns2:_="" ns3:_="">
    <xsd:import namespace="d1e8929c-d53c-43a4-974a-4febe0851f3a"/>
    <xsd:import namespace="6607a879-9e5c-41f1-8df8-d36433c6955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e8929c-d53c-43a4-974a-4febe0851f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d9be-aab1-46af-b28f-d7895eb9ea4d}" ma:internalName="TaxCatchAll" ma:showField="CatchAllData" ma:web="d1e8929c-d53c-43a4-974a-4febe0851f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7a879-9e5c-41f1-8df8-d36433c695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9879363-a239-4d81-9d70-3ec766ed47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34B834-1B1F-4383-A3E3-670B16516E34}">
  <ds:schemaRefs>
    <ds:schemaRef ds:uri="http://schemas.microsoft.com/office/2006/metadata/properties"/>
    <ds:schemaRef ds:uri="http://schemas.microsoft.com/office/infopath/2007/PartnerControls"/>
    <ds:schemaRef ds:uri="d1e8929c-d53c-43a4-974a-4febe0851f3a"/>
    <ds:schemaRef ds:uri="6607a879-9e5c-41f1-8df8-d36433c69553"/>
  </ds:schemaRefs>
</ds:datastoreItem>
</file>

<file path=customXml/itemProps2.xml><?xml version="1.0" encoding="utf-8"?>
<ds:datastoreItem xmlns:ds="http://schemas.openxmlformats.org/officeDocument/2006/customXml" ds:itemID="{668655F4-1FE5-415F-A8E6-411D828975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ACDAD7-0283-48D9-9D16-50BAB27B49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e8929c-d53c-43a4-974a-4febe0851f3a"/>
    <ds:schemaRef ds:uri="6607a879-9e5c-41f1-8df8-d36433c695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DAPR Projects 5yr view (2024)</vt:lpstr>
      <vt:lpstr>Forecast Load Energy at Risk_24</vt:lpstr>
    </vt:vector>
  </TitlesOfParts>
  <Manager/>
  <Company>Endeavour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Brooks</dc:creator>
  <cp:keywords/>
  <dc:description/>
  <cp:lastModifiedBy>Matthew Brooks</cp:lastModifiedBy>
  <cp:revision/>
  <dcterms:created xsi:type="dcterms:W3CDTF">2022-11-01T19:20:05Z</dcterms:created>
  <dcterms:modified xsi:type="dcterms:W3CDTF">2024-12-18T22:29:58Z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737cd56c-974b-4509-9dd2-7580850bc8b2</vt:lpwstr>
  </property>
  <property fmtid="{D5CDD505-2E9C-101B-9397-08002B2CF9AE}" pid="3" name="Classification">
    <vt:lpwstr>Internal</vt:lpwstr>
  </property>
  <property fmtid="{D5CDD505-2E9C-101B-9397-08002B2CF9AE}" pid="4" name="ContentTypeId">
    <vt:lpwstr>0x0101005528404F1CA8464AA63E8EB9AB3B30B3</vt:lpwstr>
  </property>
</Properties>
</file>